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shift.local\data\UserDesktops\lvanmoorsel\Desktop\Evaluatie J-Fall 2015\"/>
    </mc:Choice>
  </mc:AlternateContent>
  <bookViews>
    <workbookView xWindow="0" yWindow="0" windowWidth="25200" windowHeight="11985"/>
  </bookViews>
  <sheets>
    <sheet name="Samenvatting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33" i="1"/>
  <c r="F3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B35" i="1"/>
  <c r="C35" i="1"/>
  <c r="W13" i="1"/>
  <c r="W14" i="1"/>
  <c r="W15" i="1"/>
  <c r="W16" i="1"/>
  <c r="W17" i="1"/>
  <c r="V18" i="1"/>
  <c r="W18" i="1"/>
  <c r="W2" i="1"/>
  <c r="W3" i="1"/>
  <c r="W4" i="1"/>
  <c r="W5" i="1"/>
  <c r="W6" i="1"/>
  <c r="W7" i="1"/>
  <c r="W8" i="1"/>
  <c r="V11" i="1"/>
  <c r="W11" i="1"/>
  <c r="Y14" i="1"/>
  <c r="Y15" i="1"/>
  <c r="Y16" i="1"/>
  <c r="Y17" i="1"/>
  <c r="Y13" i="1"/>
  <c r="X18" i="1"/>
  <c r="Y18" i="1"/>
  <c r="Y3" i="1"/>
  <c r="Y4" i="1"/>
  <c r="Y5" i="1"/>
  <c r="Y7" i="1"/>
  <c r="Y8" i="1"/>
  <c r="Y2" i="1"/>
  <c r="X11" i="1"/>
  <c r="Y11" i="1"/>
</calcChain>
</file>

<file path=xl/sharedStrings.xml><?xml version="1.0" encoding="utf-8"?>
<sst xmlns="http://schemas.openxmlformats.org/spreadsheetml/2006/main" count="153" uniqueCount="127">
  <si>
    <t>Aantal</t>
  </si>
  <si>
    <t>Percentage</t>
  </si>
  <si>
    <t>Sessie</t>
  </si>
  <si>
    <t>Beoordeling</t>
  </si>
  <si>
    <t>Functie</t>
  </si>
  <si>
    <t>aantal</t>
  </si>
  <si>
    <t>percentage</t>
  </si>
  <si>
    <t>auto</t>
  </si>
  <si>
    <t>Anders</t>
  </si>
  <si>
    <t>OV</t>
  </si>
  <si>
    <t>Architect</t>
  </si>
  <si>
    <t>Manager</t>
  </si>
  <si>
    <t>oordeel locatie</t>
  </si>
  <si>
    <t>Ontwikkelaar</t>
  </si>
  <si>
    <t>Registratieproces</t>
  </si>
  <si>
    <t>Projectleider</t>
  </si>
  <si>
    <t>hulp medewerkers</t>
  </si>
  <si>
    <t>Student</t>
  </si>
  <si>
    <t>Bewegwijzering</t>
  </si>
  <si>
    <t>Web ontwikkelaar</t>
  </si>
  <si>
    <t>Koffie en thee</t>
  </si>
  <si>
    <t>Eten</t>
  </si>
  <si>
    <t>student</t>
  </si>
  <si>
    <t>Kwaliteit in het algemeen</t>
  </si>
  <si>
    <t>0-2 jaar</t>
  </si>
  <si>
    <t>Organisatie</t>
  </si>
  <si>
    <t>2-5 jaar</t>
  </si>
  <si>
    <t>Aanbod van sessies/workshops</t>
  </si>
  <si>
    <t>5-10 jaar</t>
  </si>
  <si>
    <t>Keynotes</t>
  </si>
  <si>
    <t>meer dan 10 jaar</t>
  </si>
  <si>
    <t>Catering</t>
  </si>
  <si>
    <t>J-Fall app</t>
  </si>
  <si>
    <t xml:space="preserve">aantal </t>
  </si>
  <si>
    <t>fiets-lopen</t>
  </si>
  <si>
    <t>aantal 2014</t>
  </si>
  <si>
    <t>percentage 2014</t>
  </si>
  <si>
    <t>Meest aansprekende sessie</t>
  </si>
  <si>
    <t>Minst aansprekende sessie</t>
  </si>
  <si>
    <t>Alexander Charzizacharias</t>
  </si>
  <si>
    <t>Alexander Schwartz</t>
  </si>
  <si>
    <t>Arun Gupta</t>
  </si>
  <si>
    <t>Atos</t>
  </si>
  <si>
    <t>Bas Geerdink &amp; natalino Busa</t>
  </si>
  <si>
    <t>Bert Ertman</t>
  </si>
  <si>
    <t>Carlo Sciolla</t>
  </si>
  <si>
    <t>Debashi Basak &amp; Mark Nijenhuis</t>
  </si>
  <si>
    <t>Erik Brakkee &amp; Peter van den Berkmortel</t>
  </si>
  <si>
    <t>Erik Hooijmeijer</t>
  </si>
  <si>
    <t>Erwin de Gier</t>
  </si>
  <si>
    <t>Geertjan Wielenga</t>
  </si>
  <si>
    <t>Gerrit Grunwald</t>
  </si>
  <si>
    <t>Henk Kolk</t>
  </si>
  <si>
    <t>Hubert Klein Ikkink</t>
  </si>
  <si>
    <t>Jakub Marchwicki</t>
  </si>
  <si>
    <t>James Weaver</t>
  </si>
  <si>
    <t>Jan-Willem van hermon &amp; Bert Gritter</t>
  </si>
  <si>
    <t>Jeroen Borgers</t>
  </si>
  <si>
    <t>Jeroen Gordijn</t>
  </si>
  <si>
    <t>Jettro Coenradie</t>
  </si>
  <si>
    <t>Johan Janssen &amp; Martin Kanters</t>
  </si>
  <si>
    <t>Joris Kuipers</t>
  </si>
  <si>
    <t>Nigel Harniman</t>
  </si>
  <si>
    <t>Ray Tsang</t>
  </si>
  <si>
    <t>Remko Reinders</t>
  </si>
  <si>
    <t>Rene Boere</t>
  </si>
  <si>
    <t>Rob Brinkman</t>
  </si>
  <si>
    <t>Rob Vermeulen &amp; Jamie Craane</t>
  </si>
  <si>
    <t>Sander Mak &amp; Paul Bakker</t>
  </si>
  <si>
    <t>Sharat Chander</t>
  </si>
  <si>
    <t>Tim van Eijndhoven</t>
  </si>
  <si>
    <t>Wilco Koorn &amp; Roberto van der Linden</t>
  </si>
  <si>
    <t>Alexander Chatzizacharias</t>
  </si>
  <si>
    <t>ATOS</t>
  </si>
  <si>
    <t>Bas Geerdink &amp; Natalino Busa</t>
  </si>
  <si>
    <t>Debarshi Basak &amp; Mark Nijenhuis</t>
  </si>
  <si>
    <t>Folkert Schram de Jong</t>
  </si>
  <si>
    <t>Gerard van der Pol</t>
  </si>
  <si>
    <t>Gerke Kok</t>
  </si>
  <si>
    <t>Marc Evers, Rob Westgeest &amp; Willem van den Ende</t>
  </si>
  <si>
    <t>Remko de Jong &amp; Hedzer Westra</t>
  </si>
  <si>
    <t>Wouter Danes &amp; Quinten Krijger</t>
  </si>
  <si>
    <t>voldoende variatie qua onderwerpen</t>
  </si>
  <si>
    <t>Keynote ING</t>
  </si>
  <si>
    <t>Keynote Quintor</t>
  </si>
  <si>
    <t>Keynote Oracle</t>
  </si>
  <si>
    <t>Keynote Capgemini</t>
  </si>
  <si>
    <t>Debarshi Basak &amp; Mark Nijenhuis (Big data as we know it @bol.com)</t>
  </si>
  <si>
    <t>Gerke Kok [Identity and Access Management in the 21st century]</t>
  </si>
  <si>
    <t>Marc Evers, Rob Westgeest &amp; Willem van den Ende [Property Based Testing, By Example]</t>
  </si>
  <si>
    <t>Wilco Koorn &amp; Roberto van der Linden [No DB: use a Search Engine!]</t>
  </si>
  <si>
    <t>Bert Ertman [Microservices for Mortals]</t>
  </si>
  <si>
    <t>Carlo Sciolla [Operating Clojure Microservices]</t>
  </si>
  <si>
    <t>Gerard van der Pol &amp; Harel Broitman [Setting up monitoring for Java applications for build, measure, learn]</t>
  </si>
  <si>
    <t>Gerrit Grunwald [Healthcare for the Elderly using the IoT]</t>
  </si>
  <si>
    <t>Hands-on Lab: Remko de Jong &amp; Hedzer Westra [Reactive Extensions: Asynchronous Programming Made Easy]</t>
  </si>
  <si>
    <t>Hands-on Lab: Team Atos [Continuous delivered fun met Docker]</t>
  </si>
  <si>
    <t>Jeroen Borgers [Java 9 Performance]</t>
  </si>
  <si>
    <t>Peter van den Berkmortel &amp; Erik Brakkee [Managing and monitoring a JVM for a multi-tenant application]</t>
  </si>
  <si>
    <t>Arun Gupta [Refactor your Java EE application using Microservices and Containers]</t>
  </si>
  <si>
    <t>Ernst Naezer &amp; Quinten Krijger [How to use Docker compose and Gradle to continously test your microservices]</t>
  </si>
  <si>
    <t>Geertjan Wielenga [10 Awesome Tips for Enterprise JavaScript]</t>
  </si>
  <si>
    <t>Jan-Willem van Hermon &amp; Bert Gritter [Van wetboek naar de online aangifte]</t>
  </si>
  <si>
    <t>Johan Janssen &amp; Martin Kanters [REST no more, use an actor]</t>
  </si>
  <si>
    <t>Rob Vermeulen &amp; Jamie Craane [M-Lab: innovatieve apps in het OV]</t>
  </si>
  <si>
    <t>Erwin de Gier [Vert.x 3.0: What's new?]</t>
  </si>
  <si>
    <t>Hands-on Lab: Arun Gupta [Docker and Kubernetes Recipes for Java Developers]</t>
  </si>
  <si>
    <t>Hands-on Lab: Erik Hooijmeijer [Review &amp; Hack Workshop]</t>
  </si>
  <si>
    <t>Jakub Marchwicki [What is code?]</t>
  </si>
  <si>
    <t>Jettro Coenradie [Handling, extending and presenting data with ELK+]</t>
  </si>
  <si>
    <t>Ray Tsang [Java-based microservices, containers, Kubernetes - how to]</t>
  </si>
  <si>
    <t>Rene Boere, Pascal Snippen &amp; Arjen Wassink [Pushing the limits of Continuous Delivery]</t>
  </si>
  <si>
    <t>Tim van Eijndhoven [Continuous Performance: Loadtesten voor developers met Gatling]</t>
  </si>
  <si>
    <t>Alexander Schwartz [Good for Karma: Configuration at Runtime]</t>
  </si>
  <si>
    <t>Bas Geerdink &amp; Natalino Busa [Data Science in the Enterprise: Leveraging Big and Fast Data, Machine Learning and Streaming Analytics]</t>
  </si>
  <si>
    <t>Hubert Klein Ikkink [Building Asynchronous and Non-Blocking HTTP Applications with Ratpack]</t>
  </si>
  <si>
    <t>James Weaver [Composing Music in the Cloud]</t>
  </si>
  <si>
    <t>Joris Kuipers [Booting your micro-services architecture with Spring and Netflix]</t>
  </si>
  <si>
    <t>Alexander Chatzizacharias [How to increase code quality using gamification]</t>
  </si>
  <si>
    <t>Jeroen Gordijn [Running microservice without fear]</t>
  </si>
  <si>
    <t>Nigel Harniman [Speed up software delivery using Docker based Continuous Delivery pipelines]</t>
  </si>
  <si>
    <t>Rob Brinkman [Turning a ‘82 Westy into a Tesla]</t>
  </si>
  <si>
    <t xml:space="preserve">x </t>
  </si>
  <si>
    <t>Sander Mak &amp; Paul Bakker  [Java modularity: life after Java 9]</t>
  </si>
  <si>
    <t>Algemene indruk J-Fall</t>
  </si>
  <si>
    <t>App beoordeling</t>
  </si>
  <si>
    <t>Folkert Schram de Jong [Continuous Delivery as a Service]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</si>
</sst>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NumberFormat="1" applyFont="1" applyAlignment="1"/>
    <xf numFmtId="0" fontId="0" fillId="0" borderId="0" xfId="0" applyAlignment="1"/>
    <xf numFmtId="0" fontId="3" fillId="0" borderId="0" xfId="0" applyFont="1" applyAlignment="1"/>
    <xf numFmtId="2" fontId="2" fillId="0" borderId="0" xfId="0" applyNumberFormat="1" applyFont="1" applyAlignment="1"/>
    <xf numFmtId="2" fontId="0" fillId="0" borderId="0" xfId="0" applyNumberFormat="1" applyAlignment="1"/>
    <xf numFmtId="0" fontId="0" fillId="0" borderId="0" xfId="0" applyNumberFormat="1" applyFont="1" applyAlignment="1"/>
    <xf numFmtId="9" fontId="0" fillId="0" borderId="0" xfId="1" applyFont="1" applyAlignment="1"/>
    <xf numFmtId="2" fontId="0" fillId="0" borderId="0" xfId="0" applyNumberFormat="1" applyFont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NumberFormat="1" applyAlignment="1"/>
    <xf numFmtId="2" fontId="2" fillId="0" borderId="0" xfId="0" applyNumberFormat="1" applyFont="1" applyFill="1" applyAlignment="1"/>
    <xf numFmtId="0" fontId="2" fillId="0" borderId="0" xfId="0" applyNumberFormat="1" applyFont="1" applyFill="1" applyAlignment="1"/>
    <xf numFmtId="0" fontId="2" fillId="0" borderId="0" xfId="0" applyFont="1" applyFill="1" applyAlignment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topLeftCell="F4" workbookViewId="0">
      <selection activeCell="O23" sqref="O23"/>
    </sheetView>
  </sheetViews>
  <sheetFormatPr defaultRowHeight="15" x14ac:dyDescent="0.25"/>
  <cols>
    <col min="1" max="1" width="37.7109375" style="3" bestFit="1" customWidth="1"/>
    <col min="2" max="2" width="6.7109375" style="7" bestFit="1" customWidth="1"/>
    <col min="3" max="3" width="11" style="12" bestFit="1" customWidth="1"/>
    <col min="4" max="4" width="47" style="3" bestFit="1" customWidth="1"/>
    <col min="5" max="5" width="6.7109375" style="3" bestFit="1" customWidth="1"/>
    <col min="6" max="6" width="11" style="12" bestFit="1" customWidth="1"/>
    <col min="7" max="7" width="9.140625" style="3"/>
    <col min="8" max="8" width="16.42578125" style="3" bestFit="1" customWidth="1"/>
    <col min="9" max="9" width="5" style="3" bestFit="1" customWidth="1"/>
    <col min="10" max="10" width="95.140625" style="10" customWidth="1"/>
    <col min="11" max="11" width="11.85546875" style="6" bestFit="1" customWidth="1"/>
    <col min="12" max="12" width="6.140625" style="3" customWidth="1"/>
    <col min="13" max="13" width="4.140625" style="3" customWidth="1"/>
    <col min="14" max="14" width="15.140625" style="3" customWidth="1"/>
    <col min="15" max="16" width="6.7109375" style="3" customWidth="1"/>
    <col min="17" max="17" width="34.85546875" style="3" bestFit="1" customWidth="1"/>
    <col min="18" max="18" width="5" style="3" bestFit="1" customWidth="1"/>
    <col min="19" max="19" width="6" style="3" bestFit="1" customWidth="1"/>
    <col min="20" max="20" width="9.140625" style="3"/>
    <col min="21" max="21" width="17.42578125" style="3" bestFit="1" customWidth="1"/>
    <col min="22" max="22" width="6.42578125" style="3" bestFit="1" customWidth="1"/>
    <col min="23" max="23" width="11" style="3" bestFit="1" customWidth="1"/>
    <col min="24" max="24" width="10.85546875" style="3" bestFit="1" customWidth="1"/>
    <col min="25" max="25" width="15.5703125" style="3" bestFit="1" customWidth="1"/>
    <col min="26" max="16384" width="9.140625" style="3"/>
  </cols>
  <sheetData>
    <row r="1" spans="1:27" x14ac:dyDescent="0.25">
      <c r="A1" s="1" t="s">
        <v>37</v>
      </c>
      <c r="B1" s="2" t="s">
        <v>0</v>
      </c>
      <c r="C1" s="2" t="s">
        <v>1</v>
      </c>
      <c r="D1" s="1" t="s">
        <v>38</v>
      </c>
      <c r="E1" s="1" t="s">
        <v>0</v>
      </c>
      <c r="F1" s="2" t="s">
        <v>1</v>
      </c>
      <c r="H1" s="1" t="s">
        <v>124</v>
      </c>
      <c r="I1" s="4">
        <v>2014</v>
      </c>
      <c r="J1" s="1" t="s">
        <v>2</v>
      </c>
      <c r="K1" s="5" t="s">
        <v>3</v>
      </c>
      <c r="L1" s="1" t="s">
        <v>0</v>
      </c>
      <c r="M1" s="1"/>
      <c r="N1" s="1" t="s">
        <v>125</v>
      </c>
      <c r="O1" s="1" t="s">
        <v>0</v>
      </c>
      <c r="P1" s="1"/>
      <c r="R1" s="1">
        <v>2015</v>
      </c>
      <c r="S1" s="4">
        <v>2014</v>
      </c>
      <c r="T1" s="1"/>
      <c r="U1" s="1" t="s">
        <v>4</v>
      </c>
      <c r="V1" s="1" t="s">
        <v>5</v>
      </c>
      <c r="W1" s="1" t="s">
        <v>6</v>
      </c>
      <c r="X1" s="4" t="s">
        <v>35</v>
      </c>
      <c r="Y1" s="4" t="s">
        <v>36</v>
      </c>
      <c r="Z1" s="4"/>
      <c r="AA1" s="4"/>
    </row>
    <row r="2" spans="1:27" x14ac:dyDescent="0.25">
      <c r="A2" s="6" t="s">
        <v>39</v>
      </c>
      <c r="B2" s="7">
        <v>16</v>
      </c>
      <c r="C2" s="6">
        <f t="shared" ref="C2:C35" si="0">(B2/201)*100</f>
        <v>7.9601990049751246</v>
      </c>
      <c r="D2" s="6" t="s">
        <v>72</v>
      </c>
      <c r="E2" s="3">
        <v>2</v>
      </c>
      <c r="F2" s="6">
        <f t="shared" ref="F2:F33" si="1">(E2/169)*100</f>
        <v>1.1834319526627219</v>
      </c>
      <c r="H2" s="3">
        <v>3.92</v>
      </c>
      <c r="I2" s="3">
        <v>3.87</v>
      </c>
      <c r="J2" s="8" t="s">
        <v>83</v>
      </c>
      <c r="K2" s="6">
        <v>3.89</v>
      </c>
      <c r="L2" s="3">
        <v>178</v>
      </c>
      <c r="N2" s="16">
        <v>3.9202453987729999</v>
      </c>
      <c r="O2" s="17">
        <v>163</v>
      </c>
      <c r="Q2" s="3" t="s">
        <v>7</v>
      </c>
      <c r="R2" s="3">
        <v>186</v>
      </c>
      <c r="S2" s="3">
        <v>191</v>
      </c>
      <c r="U2" s="3" t="s">
        <v>8</v>
      </c>
      <c r="V2" s="3">
        <v>3</v>
      </c>
      <c r="W2" s="9">
        <f t="shared" ref="W2:W8" si="2">(V2/228)*100</f>
        <v>1.3157894736842104</v>
      </c>
      <c r="X2" s="3">
        <v>7</v>
      </c>
      <c r="Y2" s="6">
        <f>(X2/231)*100</f>
        <v>3.0303030303030303</v>
      </c>
      <c r="AA2" s="6"/>
    </row>
    <row r="3" spans="1:27" x14ac:dyDescent="0.25">
      <c r="A3" s="6" t="s">
        <v>40</v>
      </c>
      <c r="B3" s="7">
        <v>3</v>
      </c>
      <c r="C3" s="6">
        <f t="shared" si="0"/>
        <v>1.4925373134328357</v>
      </c>
      <c r="D3" s="6" t="s">
        <v>40</v>
      </c>
      <c r="E3" s="3">
        <v>3</v>
      </c>
      <c r="F3" s="6">
        <f t="shared" si="1"/>
        <v>1.7751479289940828</v>
      </c>
      <c r="J3" s="8" t="s">
        <v>84</v>
      </c>
      <c r="K3" s="9">
        <v>3.68</v>
      </c>
      <c r="L3" s="10">
        <v>174</v>
      </c>
      <c r="M3" s="10"/>
      <c r="N3" s="16">
        <v>3.7248322147651001</v>
      </c>
      <c r="O3" s="17">
        <v>149</v>
      </c>
      <c r="P3" s="10"/>
      <c r="Q3" s="3" t="s">
        <v>9</v>
      </c>
      <c r="R3" s="3">
        <v>32</v>
      </c>
      <c r="S3" s="3">
        <v>36</v>
      </c>
      <c r="U3" s="3" t="s">
        <v>10</v>
      </c>
      <c r="V3" s="3">
        <v>40</v>
      </c>
      <c r="W3" s="9">
        <f t="shared" si="2"/>
        <v>17.543859649122805</v>
      </c>
      <c r="X3" s="3">
        <v>38</v>
      </c>
      <c r="Y3" s="6">
        <f t="shared" ref="Y3:Y11" si="3">(X3/231)*100</f>
        <v>16.450216450216452</v>
      </c>
      <c r="AA3" s="6"/>
    </row>
    <row r="4" spans="1:27" x14ac:dyDescent="0.25">
      <c r="A4" s="6" t="s">
        <v>41</v>
      </c>
      <c r="B4" s="7">
        <v>13</v>
      </c>
      <c r="C4" s="6">
        <f t="shared" si="0"/>
        <v>6.467661691542288</v>
      </c>
      <c r="D4" s="6" t="s">
        <v>41</v>
      </c>
      <c r="E4" s="3">
        <v>9</v>
      </c>
      <c r="F4" s="6">
        <f t="shared" si="1"/>
        <v>5.3254437869822491</v>
      </c>
      <c r="J4" s="10" t="s">
        <v>85</v>
      </c>
      <c r="K4" s="9">
        <v>3.07</v>
      </c>
      <c r="L4" s="10">
        <v>181</v>
      </c>
      <c r="M4" s="10"/>
      <c r="N4" s="16">
        <v>3.0935251798561101</v>
      </c>
      <c r="O4" s="17">
        <v>139</v>
      </c>
      <c r="P4" s="10"/>
      <c r="Q4" s="3" t="s">
        <v>34</v>
      </c>
      <c r="R4" s="3">
        <v>6</v>
      </c>
      <c r="S4" s="3" t="s">
        <v>122</v>
      </c>
      <c r="U4" s="3" t="s">
        <v>11</v>
      </c>
      <c r="V4" s="3">
        <v>8</v>
      </c>
      <c r="W4" s="9">
        <f t="shared" si="2"/>
        <v>3.5087719298245612</v>
      </c>
      <c r="X4" s="3">
        <v>6</v>
      </c>
      <c r="Y4" s="6">
        <f t="shared" si="3"/>
        <v>2.5974025974025974</v>
      </c>
      <c r="AA4" s="6"/>
    </row>
    <row r="5" spans="1:27" x14ac:dyDescent="0.25">
      <c r="A5" s="6" t="s">
        <v>42</v>
      </c>
      <c r="B5" s="7">
        <v>6</v>
      </c>
      <c r="C5" s="6">
        <f t="shared" si="0"/>
        <v>2.9850746268656714</v>
      </c>
      <c r="D5" s="6" t="s">
        <v>73</v>
      </c>
      <c r="E5" s="3">
        <v>1</v>
      </c>
      <c r="F5" s="6">
        <f t="shared" si="1"/>
        <v>0.59171597633136097</v>
      </c>
      <c r="J5" s="10" t="s">
        <v>86</v>
      </c>
      <c r="K5" s="9">
        <v>3.18</v>
      </c>
      <c r="L5" s="10">
        <v>183</v>
      </c>
      <c r="M5" s="10"/>
      <c r="N5" s="16">
        <v>2.84375</v>
      </c>
      <c r="O5" s="17">
        <v>128</v>
      </c>
      <c r="P5" s="10"/>
      <c r="U5" s="3" t="s">
        <v>13</v>
      </c>
      <c r="V5" s="3">
        <v>160</v>
      </c>
      <c r="W5" s="9">
        <f t="shared" si="2"/>
        <v>70.175438596491219</v>
      </c>
      <c r="X5" s="3">
        <v>175</v>
      </c>
      <c r="Y5" s="6">
        <f>(X5/231)*100</f>
        <v>75.757575757575751</v>
      </c>
      <c r="AA5" s="6"/>
    </row>
    <row r="6" spans="1:27" x14ac:dyDescent="0.25">
      <c r="A6" s="6" t="s">
        <v>43</v>
      </c>
      <c r="B6" s="7">
        <v>2</v>
      </c>
      <c r="C6" s="6">
        <f t="shared" si="0"/>
        <v>0.99502487562189057</v>
      </c>
      <c r="D6" s="6" t="s">
        <v>74</v>
      </c>
      <c r="E6" s="3">
        <v>7</v>
      </c>
      <c r="F6" s="6">
        <f t="shared" si="1"/>
        <v>4.1420118343195274</v>
      </c>
      <c r="J6" s="10" t="s">
        <v>87</v>
      </c>
      <c r="K6" s="9">
        <v>3.24</v>
      </c>
      <c r="L6" s="10">
        <v>18</v>
      </c>
      <c r="M6" s="10"/>
      <c r="N6" s="16">
        <v>2.9565217391304301</v>
      </c>
      <c r="O6" s="17">
        <v>23</v>
      </c>
      <c r="P6" s="10"/>
      <c r="Q6" s="3" t="s">
        <v>12</v>
      </c>
      <c r="R6" s="3">
        <v>4.07</v>
      </c>
      <c r="S6" s="11">
        <v>4.1449999999999996</v>
      </c>
      <c r="U6" s="3" t="s">
        <v>15</v>
      </c>
      <c r="V6" s="3">
        <v>1</v>
      </c>
      <c r="W6" s="9">
        <f t="shared" si="2"/>
        <v>0.43859649122807015</v>
      </c>
      <c r="Y6" s="6"/>
      <c r="AA6" s="6"/>
    </row>
    <row r="7" spans="1:27" x14ac:dyDescent="0.25">
      <c r="A7" s="5" t="s">
        <v>44</v>
      </c>
      <c r="B7" s="2">
        <v>50</v>
      </c>
      <c r="C7" s="13">
        <f t="shared" si="0"/>
        <v>24.875621890547265</v>
      </c>
      <c r="D7" s="6" t="s">
        <v>45</v>
      </c>
      <c r="E7" s="3">
        <v>1</v>
      </c>
      <c r="F7" s="6">
        <f t="shared" si="1"/>
        <v>0.59171597633136097</v>
      </c>
      <c r="J7" s="6" t="s">
        <v>88</v>
      </c>
      <c r="K7" s="9">
        <v>2.9</v>
      </c>
      <c r="L7" s="10">
        <v>28</v>
      </c>
      <c r="M7" s="10"/>
      <c r="N7" s="16">
        <v>2.7777777777777701</v>
      </c>
      <c r="O7" s="17">
        <v>45</v>
      </c>
      <c r="P7" s="10"/>
      <c r="Q7" s="3" t="s">
        <v>14</v>
      </c>
      <c r="R7" s="3">
        <v>4.5999999999999996</v>
      </c>
      <c r="S7" s="11">
        <v>4.6289999999999996</v>
      </c>
      <c r="U7" s="3" t="s">
        <v>17</v>
      </c>
      <c r="V7" s="3">
        <v>8</v>
      </c>
      <c r="W7" s="9">
        <f t="shared" si="2"/>
        <v>3.5087719298245612</v>
      </c>
      <c r="X7" s="3">
        <v>2</v>
      </c>
      <c r="Y7" s="6">
        <f>(X7/231)*100</f>
        <v>0.86580086580086579</v>
      </c>
      <c r="AA7" s="6"/>
    </row>
    <row r="8" spans="1:27" x14ac:dyDescent="0.25">
      <c r="A8" s="6" t="s">
        <v>45</v>
      </c>
      <c r="B8" s="7">
        <v>3</v>
      </c>
      <c r="C8" s="6">
        <f t="shared" si="0"/>
        <v>1.4925373134328357</v>
      </c>
      <c r="D8" s="6" t="s">
        <v>75</v>
      </c>
      <c r="E8" s="3">
        <v>4</v>
      </c>
      <c r="F8" s="6">
        <f t="shared" si="1"/>
        <v>2.3668639053254439</v>
      </c>
      <c r="J8" s="6" t="s">
        <v>89</v>
      </c>
      <c r="K8" s="6">
        <v>3.07</v>
      </c>
      <c r="L8" s="10">
        <v>13</v>
      </c>
      <c r="M8" s="10"/>
      <c r="N8" s="16">
        <v>2.6111111111111098</v>
      </c>
      <c r="O8" s="17">
        <v>18</v>
      </c>
      <c r="P8" s="10"/>
      <c r="Q8" s="3" t="s">
        <v>16</v>
      </c>
      <c r="R8" s="3">
        <v>4.6100000000000003</v>
      </c>
      <c r="S8" s="11">
        <v>4.68</v>
      </c>
      <c r="U8" s="3" t="s">
        <v>19</v>
      </c>
      <c r="V8" s="3">
        <v>8</v>
      </c>
      <c r="W8" s="9">
        <f t="shared" si="2"/>
        <v>3.5087719298245612</v>
      </c>
      <c r="X8" s="3">
        <v>3</v>
      </c>
      <c r="Y8" s="6">
        <f>(X8/231)*100</f>
        <v>1.2987012987012987</v>
      </c>
      <c r="AA8" s="6"/>
    </row>
    <row r="9" spans="1:27" x14ac:dyDescent="0.25">
      <c r="A9" s="6" t="s">
        <v>46</v>
      </c>
      <c r="B9" s="7">
        <v>1</v>
      </c>
      <c r="C9" s="6">
        <f t="shared" si="0"/>
        <v>0.49751243781094528</v>
      </c>
      <c r="D9" s="6" t="s">
        <v>47</v>
      </c>
      <c r="E9" s="3">
        <v>8</v>
      </c>
      <c r="F9" s="6">
        <f t="shared" si="1"/>
        <v>4.7337278106508878</v>
      </c>
      <c r="J9" s="6" t="s">
        <v>90</v>
      </c>
      <c r="K9" s="6">
        <v>3.33</v>
      </c>
      <c r="L9" s="10">
        <v>24</v>
      </c>
      <c r="M9" s="10"/>
      <c r="N9" s="16">
        <v>3.46875</v>
      </c>
      <c r="O9" s="17">
        <v>32</v>
      </c>
      <c r="P9" s="10"/>
      <c r="S9" s="11"/>
      <c r="W9" s="5"/>
      <c r="AA9" s="6"/>
    </row>
    <row r="10" spans="1:27" x14ac:dyDescent="0.25">
      <c r="A10" s="6" t="s">
        <v>47</v>
      </c>
      <c r="B10" s="7">
        <v>1</v>
      </c>
      <c r="C10" s="6">
        <f t="shared" si="0"/>
        <v>0.49751243781094528</v>
      </c>
      <c r="D10" s="6" t="s">
        <v>48</v>
      </c>
      <c r="E10" s="3">
        <v>1</v>
      </c>
      <c r="F10" s="6">
        <f t="shared" si="1"/>
        <v>0.59171597633136097</v>
      </c>
      <c r="J10" s="6" t="s">
        <v>91</v>
      </c>
      <c r="K10" s="5">
        <v>4.51</v>
      </c>
      <c r="L10" s="10">
        <v>91</v>
      </c>
      <c r="M10" s="10"/>
      <c r="N10" s="16">
        <v>4.4111111111111097</v>
      </c>
      <c r="O10" s="17">
        <v>90</v>
      </c>
      <c r="P10" s="10"/>
      <c r="Q10" s="3" t="s">
        <v>18</v>
      </c>
      <c r="R10" s="3">
        <v>4.04</v>
      </c>
      <c r="S10" s="11">
        <v>4.1500000000000004</v>
      </c>
      <c r="W10" s="5"/>
      <c r="Y10" s="6"/>
    </row>
    <row r="11" spans="1:27" x14ac:dyDescent="0.25">
      <c r="A11" s="6" t="s">
        <v>48</v>
      </c>
      <c r="B11" s="7">
        <v>1</v>
      </c>
      <c r="C11" s="6">
        <f t="shared" si="0"/>
        <v>0.49751243781094528</v>
      </c>
      <c r="D11" s="6" t="s">
        <v>49</v>
      </c>
      <c r="E11" s="3">
        <v>1</v>
      </c>
      <c r="F11" s="6">
        <f t="shared" si="1"/>
        <v>0.59171597633136097</v>
      </c>
      <c r="J11" s="6" t="s">
        <v>92</v>
      </c>
      <c r="K11" s="6">
        <v>4.1500000000000004</v>
      </c>
      <c r="L11" s="10">
        <v>13</v>
      </c>
      <c r="M11" s="10"/>
      <c r="N11" s="16">
        <v>4.3333333333333304</v>
      </c>
      <c r="O11" s="17">
        <v>12</v>
      </c>
      <c r="P11" s="10"/>
      <c r="S11" s="11"/>
      <c r="V11" s="1">
        <f>SUM(V2:V10)</f>
        <v>228</v>
      </c>
      <c r="W11" s="5">
        <f>(V11/228)*100</f>
        <v>100</v>
      </c>
      <c r="X11" s="1">
        <f>SUM(X2:X10)</f>
        <v>231</v>
      </c>
      <c r="Y11" s="5">
        <f t="shared" si="3"/>
        <v>100</v>
      </c>
      <c r="Z11" s="1"/>
      <c r="AA11" s="5"/>
    </row>
    <row r="12" spans="1:27" x14ac:dyDescent="0.25">
      <c r="A12" s="6" t="s">
        <v>49</v>
      </c>
      <c r="B12" s="7">
        <v>4</v>
      </c>
      <c r="C12" s="6">
        <f t="shared" si="0"/>
        <v>1.9900497512437811</v>
      </c>
      <c r="D12" s="6" t="s">
        <v>76</v>
      </c>
      <c r="E12" s="1">
        <v>1</v>
      </c>
      <c r="F12" s="6">
        <f t="shared" si="1"/>
        <v>0.59171597633136097</v>
      </c>
      <c r="J12" s="6" t="s">
        <v>93</v>
      </c>
      <c r="K12" s="6">
        <v>3.14</v>
      </c>
      <c r="L12" s="10">
        <v>7</v>
      </c>
      <c r="M12" s="10"/>
      <c r="N12" s="16">
        <v>2.25</v>
      </c>
      <c r="O12" s="17">
        <v>12</v>
      </c>
      <c r="P12" s="10"/>
      <c r="Q12" s="3" t="s">
        <v>20</v>
      </c>
      <c r="R12" s="3">
        <v>4.3600000000000003</v>
      </c>
      <c r="S12" s="3">
        <v>4.4249999999999998</v>
      </c>
    </row>
    <row r="13" spans="1:27" x14ac:dyDescent="0.25">
      <c r="A13" s="6" t="s">
        <v>50</v>
      </c>
      <c r="B13" s="7">
        <v>3</v>
      </c>
      <c r="C13" s="6">
        <f t="shared" si="0"/>
        <v>1.4925373134328357</v>
      </c>
      <c r="D13" s="6" t="s">
        <v>50</v>
      </c>
      <c r="E13" s="3">
        <v>2</v>
      </c>
      <c r="F13" s="6">
        <f t="shared" si="1"/>
        <v>1.1834319526627219</v>
      </c>
      <c r="J13" s="6" t="s">
        <v>94</v>
      </c>
      <c r="K13" s="6">
        <v>4</v>
      </c>
      <c r="L13" s="10">
        <v>13</v>
      </c>
      <c r="M13" s="10"/>
      <c r="N13" s="16">
        <v>3.7333333333333298</v>
      </c>
      <c r="O13" s="17">
        <v>15</v>
      </c>
      <c r="P13" s="10"/>
      <c r="Q13" s="3" t="s">
        <v>21</v>
      </c>
      <c r="R13" s="3">
        <v>4.2</v>
      </c>
      <c r="S13" s="3">
        <v>4.4420000000000002</v>
      </c>
      <c r="U13" s="3" t="s">
        <v>22</v>
      </c>
      <c r="V13" s="3">
        <v>15</v>
      </c>
      <c r="W13" s="9">
        <f t="shared" ref="W13:W17" si="4">(V13/227)*100</f>
        <v>6.607929515418502</v>
      </c>
      <c r="X13" s="3">
        <v>25</v>
      </c>
      <c r="Y13" s="6">
        <f>(X13/252)*100</f>
        <v>9.9206349206349209</v>
      </c>
      <c r="AA13" s="6"/>
    </row>
    <row r="14" spans="1:27" x14ac:dyDescent="0.25">
      <c r="A14" s="6" t="s">
        <v>51</v>
      </c>
      <c r="B14" s="7">
        <v>2</v>
      </c>
      <c r="C14" s="6">
        <f t="shared" si="0"/>
        <v>0.99502487562189057</v>
      </c>
      <c r="D14" s="6" t="s">
        <v>77</v>
      </c>
      <c r="E14" s="3">
        <v>3</v>
      </c>
      <c r="F14" s="6">
        <f t="shared" si="1"/>
        <v>1.7751479289940828</v>
      </c>
      <c r="J14" s="6" t="s">
        <v>95</v>
      </c>
      <c r="K14" s="9">
        <v>3.44</v>
      </c>
      <c r="L14" s="10">
        <v>9</v>
      </c>
      <c r="M14" s="10"/>
      <c r="N14" s="16">
        <v>3.5714285714285698</v>
      </c>
      <c r="O14" s="17">
        <v>7</v>
      </c>
      <c r="P14" s="10"/>
      <c r="U14" s="3" t="s">
        <v>24</v>
      </c>
      <c r="V14" s="3">
        <v>7</v>
      </c>
      <c r="W14" s="9">
        <f t="shared" si="4"/>
        <v>3.0837004405286343</v>
      </c>
      <c r="X14" s="3">
        <v>14</v>
      </c>
      <c r="Y14" s="6">
        <f t="shared" ref="Y14:Y17" si="5">(X14/252)*100</f>
        <v>5.5555555555555554</v>
      </c>
      <c r="AA14" s="6"/>
    </row>
    <row r="15" spans="1:27" x14ac:dyDescent="0.25">
      <c r="A15" s="13" t="s">
        <v>52</v>
      </c>
      <c r="B15" s="14">
        <v>21</v>
      </c>
      <c r="C15" s="13">
        <f t="shared" si="0"/>
        <v>10.44776119402985</v>
      </c>
      <c r="D15" s="6" t="s">
        <v>78</v>
      </c>
      <c r="E15" s="3">
        <v>10</v>
      </c>
      <c r="F15" s="6">
        <f t="shared" si="1"/>
        <v>5.9171597633136095</v>
      </c>
      <c r="J15" s="6" t="s">
        <v>96</v>
      </c>
      <c r="K15" s="6">
        <v>4.43</v>
      </c>
      <c r="L15" s="10">
        <v>14</v>
      </c>
      <c r="M15" s="10"/>
      <c r="N15" s="16">
        <v>4.2</v>
      </c>
      <c r="O15" s="17">
        <v>15</v>
      </c>
      <c r="P15" s="10"/>
      <c r="Q15" s="3" t="s">
        <v>23</v>
      </c>
      <c r="R15" s="3">
        <v>3.72</v>
      </c>
      <c r="S15" s="3">
        <v>3.7389999999999999</v>
      </c>
      <c r="U15" s="3" t="s">
        <v>26</v>
      </c>
      <c r="V15" s="3">
        <v>16</v>
      </c>
      <c r="W15" s="9">
        <f t="shared" si="4"/>
        <v>7.0484581497797363</v>
      </c>
      <c r="X15" s="3">
        <v>26</v>
      </c>
      <c r="Y15" s="6">
        <f t="shared" si="5"/>
        <v>10.317460317460316</v>
      </c>
      <c r="AA15" s="6"/>
    </row>
    <row r="16" spans="1:27" x14ac:dyDescent="0.25">
      <c r="A16" s="6" t="s">
        <v>53</v>
      </c>
      <c r="B16" s="7">
        <v>5</v>
      </c>
      <c r="C16" s="6">
        <f t="shared" si="0"/>
        <v>2.4875621890547266</v>
      </c>
      <c r="D16" s="6" t="s">
        <v>52</v>
      </c>
      <c r="E16" s="3">
        <v>8</v>
      </c>
      <c r="F16" s="6">
        <f t="shared" si="1"/>
        <v>4.7337278106508878</v>
      </c>
      <c r="J16" s="6" t="s">
        <v>97</v>
      </c>
      <c r="K16" s="9">
        <v>4.0599999999999996</v>
      </c>
      <c r="L16" s="10">
        <v>32</v>
      </c>
      <c r="M16" s="10"/>
      <c r="N16" s="16">
        <v>3.6818181818181799</v>
      </c>
      <c r="O16" s="17">
        <v>44</v>
      </c>
      <c r="P16" s="10"/>
      <c r="Q16" s="3" t="s">
        <v>25</v>
      </c>
      <c r="R16" s="3">
        <v>3.91</v>
      </c>
      <c r="S16" s="3">
        <v>3.944</v>
      </c>
      <c r="U16" s="3" t="s">
        <v>28</v>
      </c>
      <c r="V16" s="3">
        <v>51</v>
      </c>
      <c r="W16" s="9">
        <f t="shared" si="4"/>
        <v>22.466960352422909</v>
      </c>
      <c r="X16" s="3">
        <v>64</v>
      </c>
      <c r="Y16" s="6">
        <f t="shared" si="5"/>
        <v>25.396825396825395</v>
      </c>
      <c r="AA16" s="6"/>
    </row>
    <row r="17" spans="1:27" x14ac:dyDescent="0.25">
      <c r="A17" s="6" t="s">
        <v>54</v>
      </c>
      <c r="B17" s="7">
        <v>4</v>
      </c>
      <c r="C17" s="6">
        <f t="shared" si="0"/>
        <v>1.9900497512437811</v>
      </c>
      <c r="D17" s="6" t="s">
        <v>53</v>
      </c>
      <c r="E17" s="3">
        <v>1</v>
      </c>
      <c r="F17" s="6">
        <f t="shared" si="1"/>
        <v>0.59171597633136097</v>
      </c>
      <c r="J17" s="6" t="s">
        <v>98</v>
      </c>
      <c r="K17" s="9">
        <v>3.15</v>
      </c>
      <c r="L17" s="10">
        <v>27</v>
      </c>
      <c r="M17" s="10"/>
      <c r="N17" s="16">
        <v>2.9473684210526301</v>
      </c>
      <c r="O17" s="17">
        <v>38</v>
      </c>
      <c r="P17" s="10"/>
      <c r="Q17" s="3" t="s">
        <v>27</v>
      </c>
      <c r="R17" s="3">
        <v>3.55</v>
      </c>
      <c r="S17" s="3">
        <v>3.6960000000000002</v>
      </c>
      <c r="U17" s="3" t="s">
        <v>30</v>
      </c>
      <c r="V17" s="3">
        <v>138</v>
      </c>
      <c r="W17" s="9">
        <f t="shared" si="4"/>
        <v>60.792951541850215</v>
      </c>
      <c r="X17" s="3">
        <v>123</v>
      </c>
      <c r="Y17" s="6">
        <f t="shared" si="5"/>
        <v>48.80952380952381</v>
      </c>
      <c r="AA17" s="6"/>
    </row>
    <row r="18" spans="1:27" x14ac:dyDescent="0.25">
      <c r="A18" s="6" t="s">
        <v>55</v>
      </c>
      <c r="B18" s="7">
        <v>5</v>
      </c>
      <c r="C18" s="6">
        <f t="shared" si="0"/>
        <v>2.4875621890547266</v>
      </c>
      <c r="D18" s="6" t="s">
        <v>54</v>
      </c>
      <c r="E18" s="3">
        <v>3</v>
      </c>
      <c r="F18" s="6">
        <f t="shared" si="1"/>
        <v>1.7751479289940828</v>
      </c>
      <c r="J18" s="6" t="s">
        <v>99</v>
      </c>
      <c r="K18" s="9">
        <v>3.82</v>
      </c>
      <c r="L18" s="10">
        <v>89</v>
      </c>
      <c r="M18" s="10"/>
      <c r="N18" s="16">
        <v>4.2</v>
      </c>
      <c r="O18" s="17">
        <v>15</v>
      </c>
      <c r="P18" s="10"/>
      <c r="Q18" s="3" t="s">
        <v>82</v>
      </c>
      <c r="R18" s="3">
        <v>3.76</v>
      </c>
      <c r="S18" s="3" t="s">
        <v>122</v>
      </c>
      <c r="V18" s="1">
        <f>SUM(V13:V17)</f>
        <v>227</v>
      </c>
      <c r="W18" s="5">
        <f>(V18/227)*100</f>
        <v>100</v>
      </c>
      <c r="X18" s="1">
        <f>SUM(X13:X17)</f>
        <v>252</v>
      </c>
      <c r="Y18" s="5">
        <f>(X18/252)*100</f>
        <v>100</v>
      </c>
      <c r="Z18" s="1"/>
      <c r="AA18" s="5"/>
    </row>
    <row r="19" spans="1:27" x14ac:dyDescent="0.25">
      <c r="A19" s="6" t="s">
        <v>56</v>
      </c>
      <c r="B19" s="7">
        <v>1</v>
      </c>
      <c r="C19" s="6">
        <f t="shared" si="0"/>
        <v>0.49751243781094528</v>
      </c>
      <c r="D19" s="6" t="s">
        <v>55</v>
      </c>
      <c r="E19" s="3">
        <v>1</v>
      </c>
      <c r="F19" s="6">
        <f t="shared" si="1"/>
        <v>0.59171597633136097</v>
      </c>
      <c r="J19" s="6" t="s">
        <v>100</v>
      </c>
      <c r="K19" s="9">
        <v>3.37</v>
      </c>
      <c r="L19" s="10">
        <v>19</v>
      </c>
      <c r="M19" s="10"/>
      <c r="N19" s="16">
        <v>2.7428571428571402</v>
      </c>
      <c r="O19" s="17">
        <v>35</v>
      </c>
      <c r="P19" s="10"/>
      <c r="Q19" s="3" t="s">
        <v>29</v>
      </c>
      <c r="R19" s="3">
        <v>3.18</v>
      </c>
      <c r="S19" s="3">
        <v>3.258</v>
      </c>
    </row>
    <row r="20" spans="1:27" x14ac:dyDescent="0.25">
      <c r="A20" s="6" t="s">
        <v>57</v>
      </c>
      <c r="B20" s="7">
        <v>7</v>
      </c>
      <c r="C20" s="6">
        <f t="shared" si="0"/>
        <v>3.4825870646766171</v>
      </c>
      <c r="D20" s="6" t="s">
        <v>57</v>
      </c>
      <c r="E20" s="3">
        <v>3</v>
      </c>
      <c r="F20" s="6">
        <f t="shared" si="1"/>
        <v>1.7751479289940828</v>
      </c>
      <c r="J20" s="6" t="s">
        <v>101</v>
      </c>
      <c r="K20" s="9">
        <v>3.93</v>
      </c>
      <c r="L20" s="10">
        <v>27</v>
      </c>
      <c r="M20" s="10"/>
      <c r="N20" s="16">
        <v>3.84375</v>
      </c>
      <c r="O20" s="17">
        <v>32</v>
      </c>
      <c r="P20" s="10"/>
      <c r="Q20" s="3" t="s">
        <v>31</v>
      </c>
      <c r="R20" s="3">
        <v>3.63</v>
      </c>
      <c r="S20" s="3">
        <v>3.77</v>
      </c>
    </row>
    <row r="21" spans="1:27" x14ac:dyDescent="0.25">
      <c r="A21" s="6" t="s">
        <v>58</v>
      </c>
      <c r="B21" s="7">
        <v>1</v>
      </c>
      <c r="C21" s="6">
        <f t="shared" si="0"/>
        <v>0.49751243781094528</v>
      </c>
      <c r="D21" s="6" t="s">
        <v>59</v>
      </c>
      <c r="E21" s="1">
        <v>7</v>
      </c>
      <c r="F21" s="6">
        <f t="shared" si="1"/>
        <v>4.1420118343195274</v>
      </c>
      <c r="J21" s="6" t="s">
        <v>102</v>
      </c>
      <c r="K21" s="9">
        <v>4</v>
      </c>
      <c r="L21" s="10">
        <v>7</v>
      </c>
      <c r="M21" s="10"/>
      <c r="N21" s="16">
        <v>4.5769230769230704</v>
      </c>
      <c r="O21" s="17">
        <v>26</v>
      </c>
      <c r="P21" s="10"/>
      <c r="Q21" s="3" t="s">
        <v>32</v>
      </c>
      <c r="R21" s="3">
        <v>3.07</v>
      </c>
      <c r="S21" s="3">
        <v>3.7869999999999999</v>
      </c>
    </row>
    <row r="22" spans="1:27" x14ac:dyDescent="0.25">
      <c r="A22" s="6" t="s">
        <v>59</v>
      </c>
      <c r="B22" s="7">
        <v>1</v>
      </c>
      <c r="C22" s="6">
        <f t="shared" si="0"/>
        <v>0.49751243781094528</v>
      </c>
      <c r="D22" s="6" t="s">
        <v>60</v>
      </c>
      <c r="E22" s="3">
        <v>1</v>
      </c>
      <c r="F22" s="6">
        <f t="shared" si="1"/>
        <v>0.59171597633136097</v>
      </c>
      <c r="J22" s="6" t="s">
        <v>103</v>
      </c>
      <c r="K22" s="9">
        <v>3.59</v>
      </c>
      <c r="L22" s="10">
        <v>34</v>
      </c>
      <c r="M22" s="10"/>
      <c r="N22" s="16">
        <v>3.2702702702702702</v>
      </c>
      <c r="O22" s="17">
        <v>37</v>
      </c>
      <c r="P22" s="10"/>
    </row>
    <row r="23" spans="1:27" x14ac:dyDescent="0.25">
      <c r="A23" s="6" t="s">
        <v>60</v>
      </c>
      <c r="B23" s="7">
        <v>3</v>
      </c>
      <c r="C23" s="6">
        <f t="shared" si="0"/>
        <v>1.4925373134328357</v>
      </c>
      <c r="D23" s="6" t="s">
        <v>61</v>
      </c>
      <c r="E23" s="3">
        <v>5</v>
      </c>
      <c r="F23" s="6">
        <f t="shared" si="1"/>
        <v>2.9585798816568047</v>
      </c>
      <c r="J23" s="6" t="s">
        <v>104</v>
      </c>
      <c r="K23" s="9">
        <v>3.89</v>
      </c>
      <c r="L23" s="10">
        <v>9</v>
      </c>
      <c r="M23" s="10"/>
      <c r="N23" s="16">
        <v>3.7857142857142798</v>
      </c>
      <c r="O23" s="17">
        <v>14</v>
      </c>
      <c r="P23" s="10"/>
      <c r="Q23" s="1" t="s">
        <v>33</v>
      </c>
      <c r="R23" s="1">
        <v>227</v>
      </c>
      <c r="S23" s="1">
        <v>165</v>
      </c>
    </row>
    <row r="24" spans="1:27" x14ac:dyDescent="0.25">
      <c r="A24" s="6" t="s">
        <v>61</v>
      </c>
      <c r="B24" s="7">
        <v>3</v>
      </c>
      <c r="C24" s="6">
        <f t="shared" si="0"/>
        <v>1.4925373134328357</v>
      </c>
      <c r="D24" s="6" t="s">
        <v>79</v>
      </c>
      <c r="E24" s="3">
        <v>7</v>
      </c>
      <c r="F24" s="6">
        <f t="shared" si="1"/>
        <v>4.1420118343195274</v>
      </c>
      <c r="J24" s="6" t="s">
        <v>105</v>
      </c>
      <c r="K24" s="9">
        <v>3.84</v>
      </c>
      <c r="L24" s="10">
        <v>19</v>
      </c>
      <c r="M24" s="10"/>
      <c r="N24" s="16">
        <v>3.9</v>
      </c>
      <c r="O24" s="17">
        <v>30</v>
      </c>
      <c r="P24" s="10"/>
      <c r="S24" s="1"/>
      <c r="T24" s="1"/>
    </row>
    <row r="25" spans="1:27" x14ac:dyDescent="0.25">
      <c r="A25" s="6" t="s">
        <v>62</v>
      </c>
      <c r="B25" s="7">
        <v>2</v>
      </c>
      <c r="C25" s="6">
        <f t="shared" si="0"/>
        <v>0.99502487562189057</v>
      </c>
      <c r="D25" s="6" t="s">
        <v>62</v>
      </c>
      <c r="E25" s="3">
        <v>1</v>
      </c>
      <c r="F25" s="6">
        <f t="shared" si="1"/>
        <v>0.59171597633136097</v>
      </c>
      <c r="J25" s="6" t="s">
        <v>106</v>
      </c>
      <c r="K25" s="9">
        <v>3.6</v>
      </c>
      <c r="L25" s="10">
        <v>5</v>
      </c>
      <c r="M25" s="10"/>
      <c r="N25" s="16">
        <v>4.5714285714285703</v>
      </c>
      <c r="O25" s="17">
        <v>7</v>
      </c>
      <c r="P25" s="10"/>
    </row>
    <row r="26" spans="1:27" x14ac:dyDescent="0.25">
      <c r="A26" s="6" t="s">
        <v>63</v>
      </c>
      <c r="B26" s="7">
        <v>8</v>
      </c>
      <c r="C26" s="6">
        <f t="shared" si="0"/>
        <v>3.9800995024875623</v>
      </c>
      <c r="D26" s="6" t="s">
        <v>63</v>
      </c>
      <c r="E26" s="3">
        <v>6</v>
      </c>
      <c r="F26" s="6">
        <f t="shared" si="1"/>
        <v>3.5502958579881656</v>
      </c>
      <c r="J26" s="6" t="s">
        <v>107</v>
      </c>
      <c r="K26" s="9">
        <v>3.3</v>
      </c>
      <c r="L26" s="10">
        <v>6</v>
      </c>
      <c r="M26" s="10"/>
      <c r="N26" s="16">
        <v>4</v>
      </c>
      <c r="O26" s="17">
        <v>1</v>
      </c>
      <c r="P26" s="10"/>
    </row>
    <row r="27" spans="1:27" x14ac:dyDescent="0.25">
      <c r="A27" s="6" t="s">
        <v>64</v>
      </c>
      <c r="B27" s="7">
        <v>1</v>
      </c>
      <c r="C27" s="6">
        <f t="shared" si="0"/>
        <v>0.49751243781094528</v>
      </c>
      <c r="D27" s="6" t="s">
        <v>80</v>
      </c>
      <c r="E27" s="3">
        <v>3</v>
      </c>
      <c r="F27" s="6">
        <f t="shared" si="1"/>
        <v>1.7751479289940828</v>
      </c>
      <c r="J27" s="6" t="s">
        <v>108</v>
      </c>
      <c r="K27" s="9">
        <v>3.82</v>
      </c>
      <c r="L27" s="10">
        <v>34</v>
      </c>
      <c r="M27" s="10"/>
      <c r="N27" s="16">
        <v>3.9411764705882302</v>
      </c>
      <c r="O27" s="17">
        <v>34</v>
      </c>
      <c r="P27" s="10"/>
    </row>
    <row r="28" spans="1:27" x14ac:dyDescent="0.25">
      <c r="A28" s="6" t="s">
        <v>65</v>
      </c>
      <c r="B28" s="7">
        <v>7</v>
      </c>
      <c r="C28" s="6">
        <f t="shared" si="0"/>
        <v>3.4825870646766171</v>
      </c>
      <c r="D28" s="13" t="s">
        <v>64</v>
      </c>
      <c r="E28" s="15">
        <v>25</v>
      </c>
      <c r="F28" s="13">
        <f t="shared" si="1"/>
        <v>14.792899408284024</v>
      </c>
      <c r="J28" s="6" t="s">
        <v>109</v>
      </c>
      <c r="K28" s="9">
        <v>3.12</v>
      </c>
      <c r="L28" s="10">
        <v>26</v>
      </c>
      <c r="M28" s="10"/>
      <c r="N28" s="16">
        <v>3.2592592592592502</v>
      </c>
      <c r="O28" s="17">
        <v>27</v>
      </c>
      <c r="P28" s="10"/>
    </row>
    <row r="29" spans="1:27" x14ac:dyDescent="0.25">
      <c r="A29" s="6" t="s">
        <v>66</v>
      </c>
      <c r="B29" s="7">
        <v>5</v>
      </c>
      <c r="C29" s="6">
        <f t="shared" si="0"/>
        <v>2.4875621890547266</v>
      </c>
      <c r="D29" s="6" t="s">
        <v>65</v>
      </c>
      <c r="E29" s="3">
        <v>9</v>
      </c>
      <c r="F29" s="6">
        <f t="shared" si="1"/>
        <v>5.3254437869822491</v>
      </c>
      <c r="J29" s="6" t="s">
        <v>110</v>
      </c>
      <c r="K29" s="9">
        <v>3.96</v>
      </c>
      <c r="L29" s="10">
        <v>50</v>
      </c>
      <c r="M29" s="10"/>
      <c r="N29" s="16">
        <v>4.1739130434782599</v>
      </c>
      <c r="O29" s="17">
        <v>46</v>
      </c>
      <c r="P29" s="10"/>
    </row>
    <row r="30" spans="1:27" x14ac:dyDescent="0.25">
      <c r="A30" s="6" t="s">
        <v>67</v>
      </c>
      <c r="B30" s="7">
        <v>1</v>
      </c>
      <c r="C30" s="6">
        <f t="shared" si="0"/>
        <v>0.49751243781094528</v>
      </c>
      <c r="D30" s="13" t="s">
        <v>69</v>
      </c>
      <c r="E30" s="15">
        <v>27</v>
      </c>
      <c r="F30" s="13">
        <f t="shared" si="1"/>
        <v>15.976331360946746</v>
      </c>
      <c r="J30" s="6" t="s">
        <v>111</v>
      </c>
      <c r="K30" s="9">
        <v>4.2</v>
      </c>
      <c r="L30" s="10">
        <v>22</v>
      </c>
      <c r="M30" s="10"/>
      <c r="N30" s="16">
        <v>3.7894736842105199</v>
      </c>
      <c r="O30" s="17">
        <v>19</v>
      </c>
      <c r="P30" s="10"/>
    </row>
    <row r="31" spans="1:27" s="1" customFormat="1" x14ac:dyDescent="0.25">
      <c r="A31" s="6" t="s">
        <v>68</v>
      </c>
      <c r="B31" s="7">
        <v>9</v>
      </c>
      <c r="C31" s="6">
        <f t="shared" si="0"/>
        <v>4.4776119402985071</v>
      </c>
      <c r="D31" s="6" t="s">
        <v>71</v>
      </c>
      <c r="E31" s="10">
        <v>7</v>
      </c>
      <c r="F31" s="6">
        <f t="shared" si="1"/>
        <v>4.1420118343195274</v>
      </c>
      <c r="H31" s="3"/>
      <c r="I31" s="3"/>
      <c r="J31" s="6" t="s">
        <v>112</v>
      </c>
      <c r="K31" s="9">
        <v>4.12</v>
      </c>
      <c r="L31" s="10">
        <v>34</v>
      </c>
      <c r="M31" s="10"/>
      <c r="N31" s="16">
        <v>4.2249999999999996</v>
      </c>
      <c r="O31" s="17">
        <v>40</v>
      </c>
      <c r="P31" s="10"/>
      <c r="Q31" s="3"/>
      <c r="R31" s="3"/>
      <c r="S31" s="3"/>
    </row>
    <row r="32" spans="1:27" x14ac:dyDescent="0.25">
      <c r="A32" s="6" t="s">
        <v>69</v>
      </c>
      <c r="B32" s="7">
        <v>3</v>
      </c>
      <c r="C32" s="6">
        <f t="shared" si="0"/>
        <v>1.4925373134328357</v>
      </c>
      <c r="D32" s="6" t="s">
        <v>81</v>
      </c>
      <c r="E32" s="10">
        <v>2</v>
      </c>
      <c r="F32" s="6">
        <f t="shared" si="1"/>
        <v>1.1834319526627219</v>
      </c>
      <c r="J32" s="6" t="s">
        <v>113</v>
      </c>
      <c r="K32" s="9">
        <v>3.85</v>
      </c>
      <c r="L32" s="10">
        <v>27</v>
      </c>
      <c r="M32" s="10"/>
      <c r="N32" s="16">
        <v>3.1875</v>
      </c>
      <c r="O32" s="17">
        <v>16</v>
      </c>
      <c r="P32" s="10"/>
    </row>
    <row r="33" spans="1:19" x14ac:dyDescent="0.25">
      <c r="A33" s="6" t="s">
        <v>70</v>
      </c>
      <c r="B33" s="7">
        <v>7</v>
      </c>
      <c r="C33" s="6">
        <f t="shared" si="0"/>
        <v>3.4825870646766171</v>
      </c>
      <c r="E33" s="1">
        <f>SUM(E2:E32)</f>
        <v>169</v>
      </c>
      <c r="F33" s="2">
        <f t="shared" si="1"/>
        <v>100</v>
      </c>
      <c r="J33" s="6" t="s">
        <v>114</v>
      </c>
      <c r="K33" s="9">
        <v>3.53</v>
      </c>
      <c r="L33" s="10">
        <v>30</v>
      </c>
      <c r="M33" s="10"/>
      <c r="N33" s="16">
        <v>3.6666666666666599</v>
      </c>
      <c r="O33" s="17">
        <v>27</v>
      </c>
      <c r="P33" s="10"/>
      <c r="Q33" s="10"/>
    </row>
    <row r="34" spans="1:19" x14ac:dyDescent="0.25">
      <c r="A34" s="6" t="s">
        <v>71</v>
      </c>
      <c r="B34" s="7">
        <v>2</v>
      </c>
      <c r="C34" s="6">
        <f t="shared" si="0"/>
        <v>0.99502487562189057</v>
      </c>
      <c r="E34" s="1"/>
      <c r="F34" s="2"/>
      <c r="J34" s="6" t="s">
        <v>115</v>
      </c>
      <c r="K34" s="9">
        <v>4</v>
      </c>
      <c r="L34" s="10">
        <v>24</v>
      </c>
      <c r="M34" s="10"/>
      <c r="N34" s="16">
        <v>3.7826086956521698</v>
      </c>
      <c r="O34" s="17">
        <v>23</v>
      </c>
      <c r="P34" s="10"/>
    </row>
    <row r="35" spans="1:19" x14ac:dyDescent="0.25">
      <c r="B35" s="2">
        <f>SUM(B2:B34)</f>
        <v>201</v>
      </c>
      <c r="C35" s="2">
        <f t="shared" si="0"/>
        <v>100</v>
      </c>
      <c r="F35" s="2"/>
      <c r="J35" s="6" t="s">
        <v>116</v>
      </c>
      <c r="K35" s="9">
        <v>4.0999999999999996</v>
      </c>
      <c r="L35" s="10">
        <v>30</v>
      </c>
      <c r="M35" s="10"/>
      <c r="N35" s="16">
        <v>4.4000000000000004</v>
      </c>
      <c r="O35" s="17">
        <v>35</v>
      </c>
      <c r="P35" s="10"/>
      <c r="Q35" s="1"/>
      <c r="R35" s="1"/>
      <c r="S35" s="1"/>
    </row>
    <row r="36" spans="1:19" x14ac:dyDescent="0.25">
      <c r="J36" s="6" t="s">
        <v>117</v>
      </c>
      <c r="K36" s="9">
        <v>3.87</v>
      </c>
      <c r="L36" s="10">
        <v>60</v>
      </c>
      <c r="M36" s="10"/>
      <c r="N36" s="16">
        <v>4.0877192982456103</v>
      </c>
      <c r="O36" s="17">
        <v>57</v>
      </c>
      <c r="P36" s="10"/>
    </row>
    <row r="37" spans="1:19" x14ac:dyDescent="0.25">
      <c r="H37" s="1"/>
      <c r="I37" s="1"/>
      <c r="J37" s="6" t="s">
        <v>118</v>
      </c>
      <c r="K37" s="9">
        <v>4.2699999999999996</v>
      </c>
      <c r="L37" s="10">
        <v>37</v>
      </c>
      <c r="M37" s="10"/>
      <c r="N37" s="18">
        <v>4.71875</v>
      </c>
      <c r="O37" s="17">
        <v>64</v>
      </c>
      <c r="P37" s="10"/>
      <c r="Q37" s="1"/>
      <c r="R37" s="1"/>
      <c r="S37" s="1"/>
    </row>
    <row r="38" spans="1:19" x14ac:dyDescent="0.25">
      <c r="J38" s="6" t="s">
        <v>126</v>
      </c>
      <c r="K38" s="9">
        <v>3.63</v>
      </c>
      <c r="L38" s="10">
        <v>8</v>
      </c>
      <c r="M38" s="10"/>
      <c r="N38" s="16">
        <v>3.8</v>
      </c>
      <c r="O38" s="17">
        <v>5</v>
      </c>
      <c r="P38" s="10"/>
    </row>
    <row r="39" spans="1:19" x14ac:dyDescent="0.25">
      <c r="J39" s="6" t="s">
        <v>119</v>
      </c>
      <c r="K39" s="9">
        <v>3.5</v>
      </c>
      <c r="L39" s="10">
        <v>6</v>
      </c>
      <c r="M39" s="10"/>
      <c r="N39" s="16">
        <v>3.6666666666666599</v>
      </c>
      <c r="O39" s="17">
        <v>6</v>
      </c>
      <c r="P39" s="10"/>
    </row>
    <row r="40" spans="1:19" x14ac:dyDescent="0.25">
      <c r="J40" s="6" t="s">
        <v>120</v>
      </c>
      <c r="K40" s="6">
        <v>3.58</v>
      </c>
      <c r="L40" s="10">
        <v>31</v>
      </c>
      <c r="M40" s="10"/>
      <c r="N40" s="16">
        <v>3.75</v>
      </c>
      <c r="O40" s="17">
        <v>20</v>
      </c>
      <c r="P40" s="10"/>
    </row>
    <row r="41" spans="1:19" x14ac:dyDescent="0.25">
      <c r="J41" s="6" t="s">
        <v>121</v>
      </c>
      <c r="K41" s="5">
        <v>4.4400000000000004</v>
      </c>
      <c r="L41" s="10">
        <v>25</v>
      </c>
      <c r="M41" s="10"/>
      <c r="N41" s="18">
        <v>4.8333333333333304</v>
      </c>
      <c r="O41" s="17">
        <v>18</v>
      </c>
      <c r="P41" s="10"/>
    </row>
    <row r="42" spans="1:19" x14ac:dyDescent="0.25">
      <c r="J42" s="6" t="s">
        <v>123</v>
      </c>
      <c r="K42" s="6">
        <v>4.33</v>
      </c>
      <c r="L42" s="10">
        <v>43</v>
      </c>
      <c r="M42" s="10"/>
      <c r="N42" s="16">
        <v>4.4285714285714199</v>
      </c>
      <c r="O42" s="17">
        <v>28</v>
      </c>
      <c r="P42" s="10"/>
    </row>
    <row r="43" spans="1:19" x14ac:dyDescent="0.25">
      <c r="J43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Samenvatting</vt:lpstr>
    </vt:vector>
  </TitlesOfParts>
  <Company>Reshift Digital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van Moorsel - Reshift</dc:creator>
  <cp:lastModifiedBy>Lieke van Moorsel - Reshift</cp:lastModifiedBy>
  <dcterms:created xsi:type="dcterms:W3CDTF">2014-11-13T09:18:53Z</dcterms:created>
  <dcterms:modified xsi:type="dcterms:W3CDTF">2015-12-07T13:03:21Z</dcterms:modified>
</cp:coreProperties>
</file>